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ouise\Desktop\Til sonia\"/>
    </mc:Choice>
  </mc:AlternateContent>
  <bookViews>
    <workbookView xWindow="240" yWindow="240" windowWidth="11100" windowHeight="7875"/>
  </bookViews>
  <sheets>
    <sheet name="Plan for investeringer" sheetId="1" r:id="rId1"/>
  </sheets>
  <definedNames>
    <definedName name="Z_05B6F94F_E104_4A14_BC40_8112894B3EE4_.wvu.Cols" localSheetId="0" hidden="1">'Plan for investeringer'!$C:$C</definedName>
    <definedName name="Z_0680AA6E_DF99_4073_AC93_B2BA7F8FDB25_.wvu.Cols" localSheetId="0" hidden="1">'Plan for investeringer'!$C:$C</definedName>
  </definedNames>
  <calcPr calcId="152511"/>
  <customWorkbookViews>
    <customWorkbookView name="Louise Bach Sørensen - Privat visning" guid="{0680AA6E-DF99-4073-AC93-B2BA7F8FDB25}" mergeInterval="0" personalView="1" maximized="1" xWindow="-8" yWindow="-8" windowWidth="1936" windowHeight="1056" activeSheetId="1"/>
    <customWorkbookView name="Trine Stage - Privat visning" guid="{05B6F94F-E104-4A14-BC40-8112894B3EE4}" mergeInterval="0" personalView="1" maximized="1" windowWidth="1797" windowHeight="788" activeSheetId="1"/>
  </customWorkbookViews>
</workbook>
</file>

<file path=xl/calcChain.xml><?xml version="1.0" encoding="utf-8"?>
<calcChain xmlns="http://schemas.openxmlformats.org/spreadsheetml/2006/main">
  <c r="L137" i="1" l="1"/>
  <c r="M137" i="1"/>
  <c r="D39" i="1"/>
  <c r="D35" i="1"/>
  <c r="K35" i="1"/>
  <c r="J33" i="1"/>
  <c r="I32" i="1"/>
  <c r="G31" i="1"/>
  <c r="H31" i="1"/>
  <c r="I30" i="1"/>
  <c r="C137" i="1" l="1"/>
  <c r="D137" i="1" l="1"/>
  <c r="E137" i="1"/>
  <c r="F137" i="1"/>
  <c r="G137" i="1"/>
  <c r="H137" i="1"/>
  <c r="I137" i="1"/>
  <c r="J137" i="1"/>
  <c r="K137" i="1"/>
</calcChain>
</file>

<file path=xl/comments1.xml><?xml version="1.0" encoding="utf-8"?>
<comments xmlns="http://schemas.openxmlformats.org/spreadsheetml/2006/main">
  <authors>
    <author>Trine Stage</author>
  </authors>
  <commentList>
    <comment ref="C5" authorId="0" guid="{8906DCF1-3203-48C2-811A-328720C2C131}" shapeId="0">
      <text>
        <r>
          <rPr>
            <b/>
            <sz val="9"/>
            <color indexed="81"/>
            <rFont val="Tahoma"/>
            <family val="2"/>
          </rPr>
          <t>Trine Stage:</t>
        </r>
        <r>
          <rPr>
            <sz val="9"/>
            <color indexed="81"/>
            <rFont val="Tahoma"/>
            <family val="2"/>
          </rPr>
          <t xml:space="preserve">
Reparation af skotrende</t>
        </r>
      </text>
    </comment>
    <comment ref="C20" authorId="0" guid="{4F404D5D-7D4F-4325-9D29-8965B5DF8383}" shapeId="0">
      <text>
        <r>
          <rPr>
            <b/>
            <sz val="9"/>
            <color indexed="81"/>
            <rFont val="Tahoma"/>
            <family val="2"/>
          </rPr>
          <t>Trine Stage:</t>
        </r>
        <r>
          <rPr>
            <sz val="9"/>
            <color indexed="81"/>
            <rFont val="Tahoma"/>
            <family val="2"/>
          </rPr>
          <t xml:space="preserve">
Stole til Vestsalen</t>
        </r>
      </text>
    </comment>
    <comment ref="E96" authorId="0" guid="{AC582A31-9D2B-4EBF-A9BC-1F2F47D16A7D}" shapeId="0">
      <text>
        <r>
          <rPr>
            <b/>
            <sz val="9"/>
            <color indexed="81"/>
            <rFont val="Tahoma"/>
            <family val="2"/>
          </rPr>
          <t>Trine Stage:</t>
        </r>
        <r>
          <rPr>
            <sz val="9"/>
            <color indexed="81"/>
            <rFont val="Tahoma"/>
            <family val="2"/>
          </rPr>
          <t xml:space="preserve">
Indretning af opholdsstue
</t>
        </r>
      </text>
    </comment>
  </commentList>
</comments>
</file>

<file path=xl/sharedStrings.xml><?xml version="1.0" encoding="utf-8"?>
<sst xmlns="http://schemas.openxmlformats.org/spreadsheetml/2006/main" count="182" uniqueCount="147">
  <si>
    <t>Indvendigt</t>
  </si>
  <si>
    <t>Elektriske installationer og apparater</t>
  </si>
  <si>
    <t>Udvendigt</t>
  </si>
  <si>
    <t>Opvarmningssystemet</t>
  </si>
  <si>
    <t>Havemøbler</t>
  </si>
  <si>
    <t>Investeringsplan</t>
  </si>
  <si>
    <t>Annebergvej 55</t>
  </si>
  <si>
    <t>Hovedbygning, udvendig</t>
  </si>
  <si>
    <t>Tag</t>
  </si>
  <si>
    <t>Facade</t>
  </si>
  <si>
    <t>Vinduer/døre</t>
  </si>
  <si>
    <t>Gulve</t>
  </si>
  <si>
    <t>Vægge</t>
  </si>
  <si>
    <t>Lofter</t>
  </si>
  <si>
    <t>Ventilation</t>
  </si>
  <si>
    <t>Gårdbelægning</t>
  </si>
  <si>
    <t>Varmesystem</t>
  </si>
  <si>
    <t>Vaskemaskine</t>
  </si>
  <si>
    <t>Tørretumbler</t>
  </si>
  <si>
    <t>Køkken</t>
  </si>
  <si>
    <t>Ovne, 3 stk.</t>
  </si>
  <si>
    <t>Gryder</t>
  </si>
  <si>
    <t>Køleskabe</t>
  </si>
  <si>
    <t>Anneberghus</t>
  </si>
  <si>
    <t>Kælder</t>
  </si>
  <si>
    <t>Baderum, 2 stk.</t>
  </si>
  <si>
    <t>Skiftes hvert 10. år</t>
  </si>
  <si>
    <t>Kong Eriks Vej 8</t>
  </si>
  <si>
    <t>Andet udendørs</t>
  </si>
  <si>
    <t>Skovbrynet 8</t>
  </si>
  <si>
    <t>Maling holder 10 år, sidst malet i 2006</t>
  </si>
  <si>
    <t>Udskiftet først i 1990'erne. Glasset kan evt. skiftes til energiruder. Dette vurders at kunne foregå løbende inden for det almindelige vedligeholdelsesbudget.</t>
  </si>
  <si>
    <t>Udskiftet i 2007</t>
  </si>
  <si>
    <t>Gymnastiksalen</t>
  </si>
  <si>
    <t>Idrætsrekvisitter mv.</t>
  </si>
  <si>
    <t>VW</t>
  </si>
  <si>
    <t>Ford</t>
  </si>
  <si>
    <t>Købt brugt i 2006</t>
  </si>
  <si>
    <t>Busser/trailer</t>
  </si>
  <si>
    <t>Skure</t>
  </si>
  <si>
    <t>Renovering af cykelskur, nyt kajakskur</t>
  </si>
  <si>
    <t>Haveredskaber</t>
  </si>
  <si>
    <t>Låsesystem</t>
  </si>
  <si>
    <t>Udskiftes til nyt</t>
  </si>
  <si>
    <t>Lysstyringer</t>
  </si>
  <si>
    <t>Fitness/styrke</t>
  </si>
  <si>
    <t>Outdoor</t>
  </si>
  <si>
    <t>Surfere</t>
  </si>
  <si>
    <t>Klatreudstyr</t>
  </si>
  <si>
    <t>Design (kunsthåndværk)</t>
  </si>
  <si>
    <t>Ovn</t>
  </si>
  <si>
    <t>Administration</t>
  </si>
  <si>
    <t>IT</t>
  </si>
  <si>
    <t>Strengregulering</t>
  </si>
  <si>
    <t>Klatrepæl</t>
  </si>
  <si>
    <t>Etableret i 2006</t>
  </si>
  <si>
    <t>Klatretårn</t>
  </si>
  <si>
    <t>Kaffemaskine</t>
  </si>
  <si>
    <t>I alt</t>
  </si>
  <si>
    <t>1 ny i 2010; udskiftes hvert 10. år</t>
  </si>
  <si>
    <t>Udskiftes hvert 10. år</t>
  </si>
  <si>
    <t>Varmeveksler</t>
  </si>
  <si>
    <t>Grundvandspumpe</t>
  </si>
  <si>
    <t>Ny i 2008</t>
  </si>
  <si>
    <t>Inventar</t>
  </si>
  <si>
    <t>?</t>
  </si>
  <si>
    <t>Stole/borde</t>
  </si>
  <si>
    <t>Varmevekslere</t>
  </si>
  <si>
    <t>Afkalkes hvert 5. år</t>
  </si>
  <si>
    <t>Kølere til fryse/kølebokse</t>
  </si>
  <si>
    <t>2 stk. formentlig fra 1988-89</t>
  </si>
  <si>
    <t>Ny i 2009, udskifter hvert 15. år</t>
  </si>
  <si>
    <t>Tagpap, 10 år, trænger til udskiftning</t>
  </si>
  <si>
    <t>Udsugning</t>
  </si>
  <si>
    <t>Nyt lineoleum, trænger i hele huset</t>
  </si>
  <si>
    <t>RÅDNER, skulle have været udskiftet for 5 år siden.</t>
  </si>
  <si>
    <t>J1</t>
  </si>
  <si>
    <t>Komfur, emhætte</t>
  </si>
  <si>
    <t>Ny i 2006</t>
  </si>
  <si>
    <t>køleskab, opvaskemaskine</t>
  </si>
  <si>
    <t>Tegl</t>
  </si>
  <si>
    <t>Alu/træ, ingen vedligeholdelse</t>
  </si>
  <si>
    <t>Køleskab, opvaskemaskine</t>
  </si>
  <si>
    <t>LEJERS EGEN! I stueetagen</t>
  </si>
  <si>
    <t>Komfur, stuen</t>
  </si>
  <si>
    <t>Nyt i 2010</t>
  </si>
  <si>
    <t>Cirkulationspumpe</t>
  </si>
  <si>
    <t>Ny i 2010</t>
  </si>
  <si>
    <t>Renoveret i 2007</t>
  </si>
  <si>
    <t>Opvaskemaskine</t>
  </si>
  <si>
    <t>Ny i 2007?</t>
  </si>
  <si>
    <t>Køleskab</t>
  </si>
  <si>
    <t>Varmestyring</t>
  </si>
  <si>
    <t>MTB cykler</t>
  </si>
  <si>
    <t>Males hvert 10. år</t>
  </si>
  <si>
    <t>Nyt i 1988, genindvindingsanlæg, 225 t.kr.</t>
  </si>
  <si>
    <t>Ny brugt bus</t>
  </si>
  <si>
    <t>Etablering af koldtvandskar mv.</t>
  </si>
  <si>
    <t>Vaskemaskiner, 3+2 stk.</t>
  </si>
  <si>
    <t>Tørretumblere, 2+2 stk.</t>
  </si>
  <si>
    <t>Hestebokse</t>
  </si>
  <si>
    <t>Spinningcykler mv.</t>
  </si>
  <si>
    <t>Varmeanlæg</t>
  </si>
  <si>
    <t>Renovering af værelser</t>
  </si>
  <si>
    <t>Afrydningsborde</t>
  </si>
  <si>
    <t>Nye tagrender</t>
  </si>
  <si>
    <t>Vinduer/døre i renoveringen</t>
  </si>
  <si>
    <t>Kloakker</t>
  </si>
  <si>
    <t>bliver løbende udskiftet</t>
  </si>
  <si>
    <t>Trappesten</t>
  </si>
  <si>
    <t>Trappeopgange</t>
  </si>
  <si>
    <t>Altaner</t>
  </si>
  <si>
    <t>Fitness</t>
  </si>
  <si>
    <t>Nye redskaber iht. Udvikling af Fitnessområdet</t>
  </si>
  <si>
    <t>Opvaskemaskine, komfur</t>
  </si>
  <si>
    <t>Nyt i 2011 på 1. sal</t>
  </si>
  <si>
    <t>Køb i 2011</t>
  </si>
  <si>
    <t>SPH gym depositum</t>
  </si>
  <si>
    <t>SPH gym ombygning af lokale</t>
  </si>
  <si>
    <t>SPH gym udstyr</t>
  </si>
  <si>
    <t>Elnettet</t>
  </si>
  <si>
    <t>Stegebord</t>
  </si>
  <si>
    <t>Kogebord</t>
  </si>
  <si>
    <t>Rørekeddel</t>
  </si>
  <si>
    <t>Rettet 5/9-2012 frem til og med 2020</t>
  </si>
  <si>
    <t>Ny i 2012</t>
  </si>
  <si>
    <t>Løvsuger/plæneklipper</t>
  </si>
  <si>
    <t>Udskiftes hvert 10. år, ny i 2012</t>
  </si>
  <si>
    <t>Nye pumper(2009), varmestyring(2011)</t>
  </si>
  <si>
    <t>repareret 2012</t>
  </si>
  <si>
    <t>nye i 2012</t>
  </si>
  <si>
    <t>Totalt nedslidt 2013</t>
  </si>
  <si>
    <t>Holder 30 år, udskiftet i 1998</t>
  </si>
  <si>
    <t>Foredragssal</t>
  </si>
  <si>
    <t>Indretning</t>
  </si>
  <si>
    <t>Ny i 2014</t>
  </si>
  <si>
    <t>Gården tjekket 2014, defekte udskiftet</t>
  </si>
  <si>
    <t>Nye i 2008, udskiftet til nye i 2014</t>
  </si>
  <si>
    <t>Nyrenoveret i 2013</t>
  </si>
  <si>
    <t>I gym.salen fra 2004, lav bygning 2014</t>
  </si>
  <si>
    <t>Delvis dræning 2014; ny trappe til kælder 2013</t>
  </si>
  <si>
    <t>4 nye cykler pr/år, holder i 4 år. =&gt; resultatopgørelse</t>
  </si>
  <si>
    <t>Afkalket i 2007, afkalkes hvert 5-7. år =&gt; reslultatopgørelse</t>
  </si>
  <si>
    <t>Indretning af opholdsstue =&gt; resultatopgørelse</t>
  </si>
  <si>
    <t/>
  </si>
  <si>
    <t>Ny server</t>
  </si>
  <si>
    <t>Murstenene frostsprænges (2013-6 stk.;2014-6 stk.;2015-2 stk.)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</si>
</sst>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6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0" fontId="11" fillId="0" borderId="13" applyNumberFormat="0" applyFill="0" applyAlignment="0" applyProtection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 applyAlignment="1" applyProtection="1">
      <alignment horizontal="left"/>
      <protection locked="0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2" xfId="0" applyBorder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9" fillId="4" borderId="4" xfId="0" applyFont="1" applyFill="1" applyBorder="1" applyAlignment="1">
      <alignment wrapText="1"/>
    </xf>
    <xf numFmtId="0" fontId="8" fillId="2" borderId="0" xfId="0" applyFont="1" applyFill="1" applyAlignment="1" applyProtection="1">
      <alignment horizontal="left"/>
      <protection locked="0"/>
    </xf>
    <xf numFmtId="0" fontId="0" fillId="4" borderId="0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4" borderId="4" xfId="0" applyFont="1" applyFill="1" applyBorder="1" applyAlignment="1">
      <alignment wrapText="1"/>
    </xf>
    <xf numFmtId="166" fontId="0" fillId="2" borderId="2" xfId="1" applyNumberFormat="1" applyFont="1" applyFill="1" applyBorder="1"/>
    <xf numFmtId="166" fontId="0" fillId="2" borderId="5" xfId="1" applyNumberFormat="1" applyFont="1" applyFill="1" applyBorder="1"/>
    <xf numFmtId="166" fontId="0" fillId="2" borderId="7" xfId="1" applyNumberFormat="1" applyFont="1" applyFill="1" applyBorder="1"/>
    <xf numFmtId="166" fontId="0" fillId="2" borderId="8" xfId="1" applyNumberFormat="1" applyFont="1" applyFill="1" applyBorder="1"/>
    <xf numFmtId="166" fontId="0" fillId="2" borderId="10" xfId="1" applyNumberFormat="1" applyFont="1" applyFill="1" applyBorder="1"/>
    <xf numFmtId="166" fontId="0" fillId="2" borderId="11" xfId="1" applyNumberFormat="1" applyFont="1" applyFill="1" applyBorder="1"/>
    <xf numFmtId="166" fontId="8" fillId="3" borderId="1" xfId="1" applyNumberFormat="1" applyFont="1" applyFill="1" applyBorder="1"/>
    <xf numFmtId="0" fontId="4" fillId="2" borderId="0" xfId="0" applyFont="1" applyFill="1" applyAlignment="1" applyProtection="1">
      <alignment horizontal="left" vertical="top"/>
      <protection locked="0"/>
    </xf>
    <xf numFmtId="0" fontId="6" fillId="4" borderId="0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6" fillId="4" borderId="12" xfId="0" applyFont="1" applyFill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4" borderId="4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1" fillId="0" borderId="13" xfId="2" applyAlignment="1">
      <alignment vertical="top"/>
    </xf>
    <xf numFmtId="0" fontId="11" fillId="0" borderId="13" xfId="2"/>
    <xf numFmtId="166" fontId="11" fillId="0" borderId="13" xfId="1" applyNumberFormat="1" applyFont="1" applyBorder="1"/>
    <xf numFmtId="166" fontId="2" fillId="0" borderId="0" xfId="3" applyNumberFormat="1" applyAlignment="1">
      <alignment horizontal="right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2" xfId="0" applyFont="1" applyBorder="1" applyAlignment="1">
      <alignment wrapText="1"/>
    </xf>
    <xf numFmtId="0" fontId="0" fillId="0" borderId="7" xfId="0" quotePrefix="1" applyBorder="1" applyAlignment="1">
      <alignment wrapText="1"/>
    </xf>
    <xf numFmtId="0" fontId="5" fillId="2" borderId="0" xfId="0" applyFont="1" applyFill="1" applyAlignment="1" applyProtection="1">
      <alignment horizontal="left" wrapText="1"/>
      <protection locked="0"/>
    </xf>
    <xf numFmtId="0" fontId="10" fillId="2" borderId="0" xfId="0" applyFont="1" applyFill="1" applyAlignment="1" applyProtection="1">
      <alignment horizontal="left" wrapText="1"/>
      <protection locked="0"/>
    </xf>
  </cellXfs>
  <cellStyles count="8">
    <cellStyle name="Komma" xfId="1" builtinId="3"/>
    <cellStyle name="Komma 2" xfId="5"/>
    <cellStyle name="Komma 3" xfId="7"/>
    <cellStyle name="Normal" xfId="0" builtinId="0"/>
    <cellStyle name="Normal 2" xfId="3"/>
    <cellStyle name="Normal 3" xfId="4"/>
    <cellStyle name="Normal 4" xfId="6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6" Type="http://schemas.openxmlformats.org/officeDocument/2006/relationships/revisionLog" Target="revisionLog3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7176CA1-87F5-4160-80AB-A927CA1EFCF5}" diskRevisions="1" revisionId="425" version="2">
  <header guid="{B7176CA1-87F5-4160-80AB-A927CA1EFCF5}" dateTime="2019-09-10T08:56:35" maxSheetId="2" userName="Louise Bach Sørensen" r:id="rId36">
    <sheetIdMap count="1">
      <sheetId val="1"/>
    </sheetIdMap>
  </header>
</header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680AA6E_DF99_4073_AC93_B2BA7F8FDB25_.wvu.Cols" hidden="1" oldHidden="1">
    <formula>'Plan for investeringer'!$C:$C</formula>
  </rdn>
  <rcv guid="{0680AA6E-DF99-4073-AC93-B2BA7F8FDB2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showGridLines="0" tabSelected="1" topLeftCell="A55" zoomScaleNormal="100" workbookViewId="0">
      <selection activeCell="F10" sqref="F10"/>
    </sheetView>
  </sheetViews>
  <sheetFormatPr defaultRowHeight="12.75" x14ac:dyDescent="0.2"/>
  <cols>
    <col min="1" max="1" width="23.5703125" style="36" customWidth="1"/>
    <col min="2" max="2" width="57.85546875" customWidth="1"/>
    <col min="3" max="3" width="14.140625" hidden="1" customWidth="1"/>
    <col min="4" max="13" width="14.140625" customWidth="1"/>
  </cols>
  <sheetData>
    <row r="1" spans="1:13" ht="26.25" x14ac:dyDescent="0.2">
      <c r="A1" s="23" t="s">
        <v>5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 x14ac:dyDescent="0.2">
      <c r="A2" s="49"/>
      <c r="B2" s="50"/>
      <c r="C2" s="50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thickBot="1" x14ac:dyDescent="0.3">
      <c r="A3" s="24" t="s">
        <v>6</v>
      </c>
      <c r="B3" s="9"/>
      <c r="C3" s="15">
        <v>2011</v>
      </c>
      <c r="D3" s="15">
        <v>2013</v>
      </c>
      <c r="E3" s="15">
        <v>2014</v>
      </c>
      <c r="F3" s="15">
        <v>2015</v>
      </c>
      <c r="G3" s="15">
        <v>2016</v>
      </c>
      <c r="H3" s="15">
        <v>2017</v>
      </c>
      <c r="I3" s="15">
        <v>2018</v>
      </c>
      <c r="J3" s="15">
        <v>2019</v>
      </c>
      <c r="K3" s="15">
        <v>2020</v>
      </c>
      <c r="L3" s="15">
        <v>2021</v>
      </c>
      <c r="M3" s="15">
        <v>2022</v>
      </c>
    </row>
    <row r="4" spans="1:13" ht="13.5" thickBot="1" x14ac:dyDescent="0.25">
      <c r="A4" s="25" t="s">
        <v>7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26" t="s">
        <v>8</v>
      </c>
      <c r="B5" s="10" t="s">
        <v>132</v>
      </c>
      <c r="C5" s="16">
        <v>24117.65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">
      <c r="A6" s="27" t="s">
        <v>9</v>
      </c>
      <c r="B6" s="11" t="s">
        <v>30</v>
      </c>
      <c r="C6" s="18"/>
      <c r="D6" s="19"/>
      <c r="E6" s="19"/>
      <c r="F6" s="19"/>
      <c r="G6" s="19">
        <v>500000</v>
      </c>
      <c r="H6" s="19"/>
      <c r="I6" s="19"/>
      <c r="J6" s="19"/>
      <c r="K6" s="19"/>
      <c r="L6" s="19"/>
      <c r="M6" s="19"/>
    </row>
    <row r="7" spans="1:13" ht="38.25" x14ac:dyDescent="0.2">
      <c r="A7" s="27" t="s">
        <v>10</v>
      </c>
      <c r="B7" s="11" t="s">
        <v>31</v>
      </c>
      <c r="C7" s="18"/>
      <c r="D7" s="19"/>
      <c r="E7" s="19"/>
      <c r="F7" s="19">
        <v>600000</v>
      </c>
      <c r="G7" s="19"/>
      <c r="H7" s="19"/>
      <c r="I7" s="19"/>
      <c r="J7" s="19"/>
      <c r="K7" s="19"/>
      <c r="L7" s="19"/>
      <c r="M7" s="19"/>
    </row>
    <row r="8" spans="1:13" x14ac:dyDescent="0.2">
      <c r="A8" s="27" t="s">
        <v>15</v>
      </c>
      <c r="B8" s="11" t="s">
        <v>135</v>
      </c>
      <c r="C8" s="18"/>
      <c r="D8" s="19"/>
      <c r="E8" s="19">
        <v>471082</v>
      </c>
      <c r="F8" s="19"/>
      <c r="G8" s="19"/>
      <c r="H8" s="19"/>
      <c r="I8" s="19"/>
      <c r="J8" s="19"/>
      <c r="K8" s="19"/>
      <c r="L8" s="19"/>
      <c r="M8" s="19"/>
    </row>
    <row r="9" spans="1:13" x14ac:dyDescent="0.2">
      <c r="A9" s="27" t="s">
        <v>107</v>
      </c>
      <c r="B9" s="11" t="s">
        <v>136</v>
      </c>
      <c r="C9" s="18"/>
      <c r="D9" s="19"/>
      <c r="E9" s="19"/>
      <c r="F9" s="19"/>
      <c r="G9" s="19"/>
      <c r="H9" s="19">
        <v>200000</v>
      </c>
      <c r="I9" s="19"/>
      <c r="J9" s="19"/>
      <c r="K9" s="19"/>
      <c r="L9" s="19"/>
      <c r="M9" s="19"/>
    </row>
    <row r="10" spans="1:13" x14ac:dyDescent="0.2">
      <c r="A10" s="29" t="s">
        <v>41</v>
      </c>
      <c r="B10" s="43" t="s">
        <v>126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2">
      <c r="A11" s="27" t="s">
        <v>4</v>
      </c>
      <c r="B11" s="43" t="s">
        <v>137</v>
      </c>
      <c r="C11" s="18"/>
      <c r="D11" s="19"/>
      <c r="E11" s="19">
        <v>54537</v>
      </c>
      <c r="F11" s="19"/>
      <c r="G11" s="19"/>
      <c r="H11" s="19"/>
      <c r="I11" s="19"/>
      <c r="J11" s="19"/>
      <c r="K11" s="19"/>
      <c r="L11" s="19"/>
      <c r="M11" s="19">
        <v>40000</v>
      </c>
    </row>
    <row r="12" spans="1:13" x14ac:dyDescent="0.2">
      <c r="A12" s="31" t="s">
        <v>39</v>
      </c>
      <c r="B12" s="37" t="s">
        <v>40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3.5" thickBot="1" x14ac:dyDescent="0.25">
      <c r="A13" s="31" t="s">
        <v>62</v>
      </c>
      <c r="B13" s="37" t="s">
        <v>63</v>
      </c>
      <c r="C13" s="20"/>
      <c r="D13" s="21"/>
      <c r="E13" s="21"/>
      <c r="F13" s="21"/>
      <c r="G13" s="21"/>
      <c r="H13" s="21"/>
      <c r="I13" s="21"/>
      <c r="J13" s="21"/>
      <c r="K13" s="21">
        <v>20000</v>
      </c>
      <c r="L13" s="21"/>
      <c r="M13" s="21"/>
    </row>
    <row r="14" spans="1:13" ht="13.5" thickBot="1" x14ac:dyDescent="0.25">
      <c r="A14" s="25" t="s">
        <v>0</v>
      </c>
      <c r="B14" s="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">
      <c r="A15" s="27" t="s">
        <v>133</v>
      </c>
      <c r="B15" s="11" t="s">
        <v>138</v>
      </c>
      <c r="C15" s="18"/>
      <c r="D15" s="19">
        <v>323197.7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">
      <c r="A16" s="26" t="s">
        <v>13</v>
      </c>
      <c r="B16" s="10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">
      <c r="A17" s="27" t="s">
        <v>12</v>
      </c>
      <c r="B17" s="11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">
      <c r="A18" s="27" t="s">
        <v>11</v>
      </c>
      <c r="B18" s="38" t="s">
        <v>74</v>
      </c>
      <c r="C18" s="18"/>
      <c r="D18" s="19">
        <v>101985.3</v>
      </c>
      <c r="E18" s="19">
        <v>155300</v>
      </c>
      <c r="F18" s="19">
        <v>160000</v>
      </c>
      <c r="G18" s="19">
        <v>150000</v>
      </c>
      <c r="H18" s="19"/>
      <c r="I18" s="19">
        <v>150000</v>
      </c>
      <c r="J18" s="19"/>
      <c r="K18" s="19">
        <v>150000</v>
      </c>
      <c r="L18" s="19"/>
      <c r="M18" s="19">
        <v>150000</v>
      </c>
    </row>
    <row r="19" spans="1:13" x14ac:dyDescent="0.2">
      <c r="A19" s="27" t="s">
        <v>14</v>
      </c>
      <c r="B19" s="11" t="s">
        <v>65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3.5" thickBot="1" x14ac:dyDescent="0.25">
      <c r="A20" s="31" t="s">
        <v>64</v>
      </c>
      <c r="B20" s="37" t="s">
        <v>66</v>
      </c>
      <c r="C20" s="20">
        <v>86753.25</v>
      </c>
      <c r="D20" s="21">
        <v>146626.72</v>
      </c>
      <c r="E20" s="21">
        <v>200000</v>
      </c>
      <c r="F20" s="21">
        <v>200000</v>
      </c>
      <c r="G20" s="21"/>
      <c r="H20" s="21">
        <v>100000</v>
      </c>
      <c r="I20" s="21"/>
      <c r="J20" s="21">
        <v>100000</v>
      </c>
      <c r="K20" s="21"/>
      <c r="L20" s="21">
        <v>100000</v>
      </c>
      <c r="M20" s="21"/>
    </row>
    <row r="21" spans="1:13" ht="13.5" thickBot="1" x14ac:dyDescent="0.25">
      <c r="A21" s="25" t="s">
        <v>1</v>
      </c>
      <c r="B21" s="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">
      <c r="A22" s="26" t="s">
        <v>16</v>
      </c>
      <c r="B22" s="10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">
      <c r="A23" s="29" t="s">
        <v>17</v>
      </c>
      <c r="B23" s="38" t="s">
        <v>60</v>
      </c>
      <c r="C23" s="18"/>
      <c r="D23" s="19">
        <v>25000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">
      <c r="A24" s="29" t="s">
        <v>18</v>
      </c>
      <c r="B24" s="43" t="s">
        <v>127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>
        <v>10000</v>
      </c>
    </row>
    <row r="25" spans="1:13" x14ac:dyDescent="0.2">
      <c r="A25" s="29" t="s">
        <v>42</v>
      </c>
      <c r="B25" s="38" t="s">
        <v>43</v>
      </c>
      <c r="C25" s="18"/>
      <c r="D25" s="19"/>
      <c r="E25" s="19">
        <v>150000</v>
      </c>
      <c r="F25" s="19"/>
      <c r="G25" s="19"/>
      <c r="H25" s="19"/>
      <c r="I25" s="19"/>
      <c r="J25" s="19"/>
      <c r="K25" s="19"/>
      <c r="L25" s="19"/>
      <c r="M25" s="19"/>
    </row>
    <row r="26" spans="1:13" x14ac:dyDescent="0.2">
      <c r="A26" s="30" t="s">
        <v>44</v>
      </c>
      <c r="B26" s="11"/>
      <c r="C26" s="18">
        <v>196677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">
      <c r="A27" s="29" t="s">
        <v>67</v>
      </c>
      <c r="B27" s="11" t="s">
        <v>68</v>
      </c>
      <c r="C27" s="18"/>
      <c r="D27" s="19"/>
      <c r="E27" s="19"/>
      <c r="F27" s="19"/>
      <c r="G27" s="19"/>
      <c r="H27" s="19"/>
      <c r="I27" s="19"/>
      <c r="J27" s="19">
        <v>20000</v>
      </c>
      <c r="K27" s="19"/>
      <c r="L27" s="19"/>
      <c r="M27" s="19"/>
    </row>
    <row r="28" spans="1:13" ht="13.5" thickBot="1" x14ac:dyDescent="0.25">
      <c r="A28" s="31"/>
      <c r="B28" s="12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3.5" thickBot="1" x14ac:dyDescent="0.25">
      <c r="A29" s="25" t="s">
        <v>19</v>
      </c>
      <c r="B29" s="5" t="s">
        <v>124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x14ac:dyDescent="0.2">
      <c r="A30" s="32" t="s">
        <v>20</v>
      </c>
      <c r="B30" s="14" t="s">
        <v>59</v>
      </c>
      <c r="C30" s="16"/>
      <c r="D30" s="17"/>
      <c r="E30" s="17">
        <v>250000</v>
      </c>
      <c r="F30" s="17"/>
      <c r="G30" s="17"/>
      <c r="H30" s="17"/>
      <c r="I30" s="17">
        <f>66000*1.25</f>
        <v>82500</v>
      </c>
      <c r="J30" s="17"/>
      <c r="K30" s="17">
        <v>80000</v>
      </c>
      <c r="L30" s="17"/>
      <c r="M30" s="17"/>
    </row>
    <row r="31" spans="1:13" x14ac:dyDescent="0.2">
      <c r="A31" s="30" t="s">
        <v>21</v>
      </c>
      <c r="B31" s="11"/>
      <c r="C31" s="18"/>
      <c r="D31" s="19"/>
      <c r="E31" s="19"/>
      <c r="F31" s="19"/>
      <c r="G31" s="19">
        <f>41000*1.25</f>
        <v>51250</v>
      </c>
      <c r="H31" s="19">
        <f>49000*1.25</f>
        <v>61250</v>
      </c>
      <c r="I31" s="19"/>
      <c r="J31" s="19"/>
      <c r="K31" s="19"/>
      <c r="L31" s="19"/>
      <c r="M31" s="19"/>
    </row>
    <row r="32" spans="1:13" x14ac:dyDescent="0.2">
      <c r="A32" s="45" t="s">
        <v>121</v>
      </c>
      <c r="B32" s="11"/>
      <c r="C32" s="18"/>
      <c r="D32" s="19"/>
      <c r="E32" s="19"/>
      <c r="F32" s="19"/>
      <c r="G32" s="19"/>
      <c r="H32" s="19"/>
      <c r="I32" s="19">
        <f>43000*1.25</f>
        <v>53750</v>
      </c>
      <c r="J32" s="19"/>
      <c r="K32" s="19"/>
      <c r="L32" s="19"/>
      <c r="M32" s="19"/>
    </row>
    <row r="33" spans="1:13" x14ac:dyDescent="0.2">
      <c r="A33" s="45" t="s">
        <v>122</v>
      </c>
      <c r="B33" s="11"/>
      <c r="C33" s="18"/>
      <c r="D33" s="19"/>
      <c r="E33" s="19"/>
      <c r="F33" s="19"/>
      <c r="G33" s="19"/>
      <c r="H33" s="19"/>
      <c r="I33" s="19"/>
      <c r="J33" s="19">
        <f>28000*1.25</f>
        <v>35000</v>
      </c>
      <c r="K33" s="19"/>
      <c r="L33" s="19"/>
      <c r="M33" s="19"/>
    </row>
    <row r="34" spans="1:13" x14ac:dyDescent="0.2">
      <c r="A34" s="45" t="s">
        <v>123</v>
      </c>
      <c r="B34" s="11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">
      <c r="A35" s="30" t="s">
        <v>22</v>
      </c>
      <c r="B35" s="11"/>
      <c r="C35" s="18"/>
      <c r="D35" s="19">
        <f>25000*1.25</f>
        <v>31250</v>
      </c>
      <c r="E35" s="19"/>
      <c r="F35" s="19"/>
      <c r="G35" s="19"/>
      <c r="H35" s="19"/>
      <c r="I35" s="19"/>
      <c r="J35" s="19"/>
      <c r="K35" s="19">
        <f>40000*1.25</f>
        <v>50000</v>
      </c>
      <c r="L35" s="19"/>
      <c r="M35" s="19"/>
    </row>
    <row r="36" spans="1:13" x14ac:dyDescent="0.2">
      <c r="A36" s="30" t="s">
        <v>57</v>
      </c>
      <c r="B36" s="43" t="s">
        <v>135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">
      <c r="A37" s="30" t="s">
        <v>89</v>
      </c>
      <c r="B37" s="38"/>
      <c r="C37" s="18"/>
      <c r="D37" s="19"/>
      <c r="E37" s="19">
        <v>32595</v>
      </c>
      <c r="F37" s="19"/>
      <c r="G37" s="19"/>
      <c r="H37" s="19"/>
      <c r="I37" s="19"/>
      <c r="J37" s="19"/>
      <c r="K37" s="19"/>
      <c r="L37" s="19"/>
      <c r="M37" s="19"/>
    </row>
    <row r="38" spans="1:13" x14ac:dyDescent="0.2">
      <c r="A38" s="30" t="s">
        <v>104</v>
      </c>
      <c r="B38" s="3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">
      <c r="A39" s="30" t="s">
        <v>69</v>
      </c>
      <c r="B39" s="11" t="s">
        <v>70</v>
      </c>
      <c r="C39" s="18"/>
      <c r="D39" s="19">
        <f>45000*1.25</f>
        <v>56250</v>
      </c>
      <c r="E39" s="19"/>
      <c r="F39" s="19">
        <v>100000</v>
      </c>
      <c r="G39" s="19"/>
      <c r="H39" s="19"/>
      <c r="I39" s="19"/>
      <c r="J39" s="19"/>
      <c r="K39" s="19"/>
      <c r="L39" s="19"/>
      <c r="M39" s="19"/>
    </row>
    <row r="40" spans="1:13" x14ac:dyDescent="0.2">
      <c r="A40" s="30" t="s">
        <v>73</v>
      </c>
      <c r="B40" s="11" t="s">
        <v>95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3.5" thickBot="1" x14ac:dyDescent="0.25">
      <c r="A41" s="31" t="s">
        <v>102</v>
      </c>
      <c r="B41" s="12"/>
      <c r="C41" s="20">
        <v>19363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3.5" thickBot="1" x14ac:dyDescent="0.25">
      <c r="A42" s="25" t="s">
        <v>33</v>
      </c>
      <c r="B42" s="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x14ac:dyDescent="0.2">
      <c r="A43" s="32" t="s">
        <v>8</v>
      </c>
      <c r="B43" s="14" t="s">
        <v>72</v>
      </c>
      <c r="C43" s="16"/>
      <c r="D43" s="17"/>
      <c r="E43" s="17"/>
      <c r="F43" s="17">
        <v>120000</v>
      </c>
      <c r="G43" s="17"/>
      <c r="H43" s="17"/>
      <c r="I43" s="17"/>
      <c r="J43" s="17"/>
      <c r="K43" s="17"/>
      <c r="L43" s="17"/>
      <c r="M43" s="17"/>
    </row>
    <row r="44" spans="1:13" x14ac:dyDescent="0.2">
      <c r="A44" s="30" t="s">
        <v>9</v>
      </c>
      <c r="B44" s="11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">
      <c r="A45" s="30" t="s">
        <v>10</v>
      </c>
      <c r="B45" s="11" t="s">
        <v>139</v>
      </c>
      <c r="C45" s="18"/>
      <c r="D45" s="19">
        <v>200000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">
      <c r="A46" s="30" t="s">
        <v>61</v>
      </c>
      <c r="B46" s="11" t="s">
        <v>71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3.5" thickBot="1" x14ac:dyDescent="0.25">
      <c r="A47" s="30" t="s">
        <v>92</v>
      </c>
      <c r="B47" s="11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3.5" thickBot="1" x14ac:dyDescent="0.25">
      <c r="A48" s="25" t="s">
        <v>51</v>
      </c>
      <c r="B48" s="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x14ac:dyDescent="0.2">
      <c r="A49" s="32" t="s">
        <v>52</v>
      </c>
      <c r="B49" s="47" t="s">
        <v>145</v>
      </c>
      <c r="C49" s="16">
        <v>25818</v>
      </c>
      <c r="D49" s="17"/>
      <c r="E49" s="17">
        <v>135300</v>
      </c>
      <c r="F49" s="17"/>
      <c r="G49" s="17"/>
      <c r="H49" s="17"/>
      <c r="I49" s="17"/>
      <c r="J49" s="17"/>
      <c r="K49" s="17"/>
      <c r="L49" s="17"/>
      <c r="M49" s="17"/>
    </row>
    <row r="50" spans="1:13" x14ac:dyDescent="0.2">
      <c r="A50" s="30"/>
      <c r="B50" s="11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x14ac:dyDescent="0.2">
      <c r="A51" s="30"/>
      <c r="B51" s="11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6.5" customHeight="1" thickBot="1" x14ac:dyDescent="0.3">
      <c r="A52" s="35" t="s">
        <v>34</v>
      </c>
      <c r="B52" s="7"/>
      <c r="C52" s="15">
        <v>2011</v>
      </c>
      <c r="D52" s="15">
        <v>2013</v>
      </c>
      <c r="E52" s="15">
        <v>2014</v>
      </c>
      <c r="F52" s="15">
        <v>2015</v>
      </c>
      <c r="G52" s="15">
        <v>2016</v>
      </c>
      <c r="H52" s="15">
        <v>2017</v>
      </c>
      <c r="I52" s="15">
        <v>2018</v>
      </c>
      <c r="J52" s="15">
        <v>2019</v>
      </c>
      <c r="K52" s="15">
        <v>2020</v>
      </c>
      <c r="L52" s="15">
        <v>2021</v>
      </c>
      <c r="M52" s="15">
        <v>2022</v>
      </c>
    </row>
    <row r="53" spans="1:13" ht="13.5" thickBot="1" x14ac:dyDescent="0.25">
      <c r="A53" s="25" t="s">
        <v>38</v>
      </c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A54" s="29" t="s">
        <v>35</v>
      </c>
      <c r="B54" s="11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x14ac:dyDescent="0.2">
      <c r="A55" s="29" t="s">
        <v>36</v>
      </c>
      <c r="B55" s="11" t="s">
        <v>37</v>
      </c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x14ac:dyDescent="0.2">
      <c r="A56" s="29" t="s">
        <v>96</v>
      </c>
      <c r="B56" s="11"/>
      <c r="C56" s="18">
        <v>309660</v>
      </c>
      <c r="D56" s="19"/>
      <c r="E56" s="19">
        <v>70250</v>
      </c>
      <c r="F56" s="19">
        <v>100000</v>
      </c>
      <c r="G56" s="19">
        <v>100000</v>
      </c>
      <c r="H56" s="19">
        <v>100000</v>
      </c>
      <c r="I56" s="19">
        <v>100000</v>
      </c>
      <c r="J56" s="19">
        <v>100000</v>
      </c>
      <c r="K56" s="19">
        <v>100000</v>
      </c>
      <c r="L56" s="19">
        <v>100000</v>
      </c>
      <c r="M56" s="19">
        <v>100000</v>
      </c>
    </row>
    <row r="57" spans="1:13" ht="13.5" thickBot="1" x14ac:dyDescent="0.25">
      <c r="A57" s="29"/>
      <c r="B57" s="11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3.5" thickBot="1" x14ac:dyDescent="0.25">
      <c r="A58" s="25" t="s">
        <v>45</v>
      </c>
      <c r="B58" s="5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x14ac:dyDescent="0.2">
      <c r="A59" s="29" t="s">
        <v>101</v>
      </c>
      <c r="B59" s="11"/>
      <c r="C59" s="18">
        <v>148532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x14ac:dyDescent="0.2">
      <c r="A60" s="29" t="s">
        <v>112</v>
      </c>
      <c r="B60" s="11" t="s">
        <v>113</v>
      </c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x14ac:dyDescent="0.2">
      <c r="A61" s="44" t="s">
        <v>118</v>
      </c>
      <c r="B61" s="11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x14ac:dyDescent="0.2">
      <c r="A62" s="44" t="s">
        <v>119</v>
      </c>
      <c r="B62" s="11"/>
      <c r="C62" s="18"/>
      <c r="D62" s="19">
        <v>60000</v>
      </c>
      <c r="E62" s="19">
        <v>60000</v>
      </c>
      <c r="F62" s="19"/>
      <c r="G62" s="19">
        <v>60000</v>
      </c>
      <c r="H62" s="19">
        <v>60000</v>
      </c>
      <c r="I62" s="19">
        <v>60000</v>
      </c>
      <c r="J62" s="19">
        <v>60000</v>
      </c>
      <c r="K62" s="19">
        <v>60000</v>
      </c>
      <c r="L62" s="19">
        <v>60000</v>
      </c>
      <c r="M62" s="19"/>
    </row>
    <row r="63" spans="1:13" ht="13.5" thickBot="1" x14ac:dyDescent="0.25">
      <c r="A63" s="31" t="s">
        <v>117</v>
      </c>
      <c r="B63" s="12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3.5" thickBot="1" x14ac:dyDescent="0.25">
      <c r="A64" s="25" t="s">
        <v>46</v>
      </c>
      <c r="B64" s="5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x14ac:dyDescent="0.2">
      <c r="A65" s="29" t="s">
        <v>47</v>
      </c>
      <c r="B65" s="11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x14ac:dyDescent="0.2">
      <c r="A66" s="29" t="s">
        <v>48</v>
      </c>
      <c r="B66" s="11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x14ac:dyDescent="0.2">
      <c r="A67" s="29" t="s">
        <v>54</v>
      </c>
      <c r="B67" s="38" t="s">
        <v>55</v>
      </c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x14ac:dyDescent="0.2">
      <c r="A68" s="29" t="s">
        <v>56</v>
      </c>
      <c r="B68" s="11" t="s">
        <v>131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3.5" thickBot="1" x14ac:dyDescent="0.25">
      <c r="A69" s="29" t="s">
        <v>93</v>
      </c>
      <c r="B69" s="11" t="s">
        <v>141</v>
      </c>
      <c r="C69" s="18"/>
      <c r="D69" s="19"/>
      <c r="E69" s="19"/>
      <c r="F69" s="19"/>
      <c r="G69" s="19">
        <v>20000</v>
      </c>
      <c r="H69" s="19">
        <v>20000</v>
      </c>
      <c r="I69" s="19">
        <v>20000</v>
      </c>
      <c r="J69" s="19">
        <v>20000</v>
      </c>
      <c r="K69" s="19">
        <v>20000</v>
      </c>
      <c r="L69" s="19">
        <v>20000</v>
      </c>
      <c r="M69" s="19">
        <v>20000</v>
      </c>
    </row>
    <row r="70" spans="1:13" ht="13.5" thickBot="1" x14ac:dyDescent="0.25">
      <c r="A70" s="25" t="s">
        <v>49</v>
      </c>
      <c r="B70" s="5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x14ac:dyDescent="0.2">
      <c r="A71" s="29" t="s">
        <v>50</v>
      </c>
      <c r="B71" s="11"/>
      <c r="C71" s="18"/>
      <c r="D71" s="19"/>
      <c r="E71" s="19"/>
      <c r="F71" s="19"/>
      <c r="G71" s="19">
        <v>50000</v>
      </c>
      <c r="H71" s="19"/>
      <c r="I71" s="19"/>
      <c r="J71" s="19"/>
      <c r="K71" s="19"/>
      <c r="L71" s="19"/>
      <c r="M71" s="19"/>
    </row>
    <row r="72" spans="1:13" x14ac:dyDescent="0.2">
      <c r="A72" s="29"/>
      <c r="B72" s="11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x14ac:dyDescent="0.2">
      <c r="A73" s="29" t="s">
        <v>100</v>
      </c>
      <c r="B73" s="11"/>
      <c r="C73" s="18">
        <v>175000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x14ac:dyDescent="0.2">
      <c r="A74" s="29"/>
      <c r="B74" s="11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6.5" customHeight="1" thickBot="1" x14ac:dyDescent="0.3">
      <c r="A75" s="33" t="s">
        <v>23</v>
      </c>
      <c r="B75" s="13"/>
      <c r="C75" s="15">
        <v>2011</v>
      </c>
      <c r="D75" s="15">
        <v>2013</v>
      </c>
      <c r="E75" s="15">
        <v>2014</v>
      </c>
      <c r="F75" s="15">
        <v>2015</v>
      </c>
      <c r="G75" s="15">
        <v>2016</v>
      </c>
      <c r="H75" s="15">
        <v>2017</v>
      </c>
      <c r="I75" s="15">
        <v>2018</v>
      </c>
      <c r="J75" s="15">
        <v>2019</v>
      </c>
      <c r="K75" s="15">
        <v>2020</v>
      </c>
      <c r="L75" s="15">
        <v>2021</v>
      </c>
      <c r="M75" s="15">
        <v>2022</v>
      </c>
    </row>
    <row r="76" spans="1:13" ht="15.75" thickBot="1" x14ac:dyDescent="0.3">
      <c r="A76" s="25" t="s">
        <v>23</v>
      </c>
      <c r="B76" s="5" t="s">
        <v>116</v>
      </c>
      <c r="C76" s="42">
        <v>21142851.329999998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ht="13.5" thickBot="1" x14ac:dyDescent="0.25">
      <c r="A77" s="25" t="s">
        <v>24</v>
      </c>
      <c r="B77" s="5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x14ac:dyDescent="0.2">
      <c r="A78" s="34" t="s">
        <v>25</v>
      </c>
      <c r="B78" s="4" t="s">
        <v>97</v>
      </c>
      <c r="C78" s="16"/>
      <c r="D78" s="17"/>
      <c r="E78" s="17">
        <v>100000</v>
      </c>
      <c r="F78" s="17"/>
      <c r="G78" s="17"/>
      <c r="H78" s="17"/>
      <c r="I78" s="17"/>
      <c r="J78" s="17"/>
      <c r="K78" s="17"/>
      <c r="L78" s="17"/>
      <c r="M78" s="17"/>
    </row>
    <row r="79" spans="1:13" x14ac:dyDescent="0.2">
      <c r="A79" s="29" t="s">
        <v>98</v>
      </c>
      <c r="B79" s="11" t="s">
        <v>26</v>
      </c>
      <c r="C79" s="18">
        <v>20375.740000000002</v>
      </c>
      <c r="D79" s="19"/>
      <c r="E79" s="19"/>
      <c r="F79" s="19">
        <v>50000</v>
      </c>
      <c r="G79" s="19">
        <v>70000</v>
      </c>
      <c r="H79" s="19"/>
      <c r="I79" s="19"/>
      <c r="J79" s="19"/>
      <c r="K79" s="19"/>
      <c r="L79" s="19"/>
      <c r="M79" s="19">
        <v>35000</v>
      </c>
    </row>
    <row r="80" spans="1:13" x14ac:dyDescent="0.2">
      <c r="A80" s="29" t="s">
        <v>99</v>
      </c>
      <c r="B80" s="11" t="s">
        <v>26</v>
      </c>
      <c r="C80" s="18"/>
      <c r="D80" s="19"/>
      <c r="E80" s="19"/>
      <c r="F80" s="19">
        <v>30000</v>
      </c>
      <c r="G80" s="19"/>
      <c r="H80" s="19">
        <v>60000</v>
      </c>
      <c r="I80" s="19"/>
      <c r="J80" s="19"/>
      <c r="K80" s="19"/>
      <c r="L80" s="19"/>
      <c r="M80" s="19">
        <v>60000</v>
      </c>
    </row>
    <row r="81" spans="1:13" ht="13.5" thickBot="1" x14ac:dyDescent="0.25">
      <c r="A81" s="31"/>
      <c r="B81" s="12"/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3.5" thickBot="1" x14ac:dyDescent="0.25">
      <c r="A82" s="25" t="s">
        <v>1</v>
      </c>
      <c r="B82" s="5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x14ac:dyDescent="0.2">
      <c r="A83" s="26" t="s">
        <v>3</v>
      </c>
      <c r="B83" s="10" t="s">
        <v>128</v>
      </c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x14ac:dyDescent="0.2">
      <c r="A84" s="29" t="s">
        <v>53</v>
      </c>
      <c r="B84" s="11"/>
      <c r="C84" s="18"/>
      <c r="D84" s="19"/>
      <c r="E84" s="19">
        <v>50000</v>
      </c>
      <c r="F84" s="19"/>
      <c r="G84" s="19"/>
      <c r="H84" s="19"/>
      <c r="I84" s="19"/>
      <c r="J84" s="19"/>
      <c r="K84" s="19"/>
      <c r="L84" s="19"/>
      <c r="M84" s="19"/>
    </row>
    <row r="85" spans="1:13" x14ac:dyDescent="0.2">
      <c r="A85" s="27" t="s">
        <v>61</v>
      </c>
      <c r="B85" s="11" t="s">
        <v>142</v>
      </c>
      <c r="C85" s="18"/>
      <c r="D85" s="19"/>
      <c r="E85" s="19">
        <v>20000</v>
      </c>
      <c r="F85" s="19"/>
      <c r="G85" s="19"/>
      <c r="H85" s="19"/>
      <c r="I85" s="19"/>
      <c r="J85" s="19"/>
      <c r="K85" s="19">
        <v>20000</v>
      </c>
      <c r="L85" s="19"/>
      <c r="M85" s="19"/>
    </row>
    <row r="86" spans="1:13" ht="13.5" thickBot="1" x14ac:dyDescent="0.25">
      <c r="A86" s="28"/>
      <c r="B86" s="12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ht="13.5" thickBot="1" x14ac:dyDescent="0.25">
      <c r="A87" s="25" t="s">
        <v>2</v>
      </c>
      <c r="B87" s="5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x14ac:dyDescent="0.2">
      <c r="A88" s="26" t="s">
        <v>10</v>
      </c>
      <c r="B88" s="10" t="s">
        <v>75</v>
      </c>
      <c r="C88" s="16"/>
      <c r="D88" s="17">
        <v>500000</v>
      </c>
      <c r="E88" s="17">
        <v>387120</v>
      </c>
      <c r="F88" s="17">
        <v>950000</v>
      </c>
      <c r="G88" s="17"/>
      <c r="H88" s="17"/>
      <c r="I88" s="17"/>
      <c r="J88" s="17"/>
      <c r="K88" s="17"/>
      <c r="L88" s="17"/>
      <c r="M88" s="17"/>
    </row>
    <row r="89" spans="1:13" x14ac:dyDescent="0.2">
      <c r="A89" s="27" t="s">
        <v>105</v>
      </c>
      <c r="B89" s="11" t="s">
        <v>130</v>
      </c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x14ac:dyDescent="0.2">
      <c r="A90" s="27" t="s">
        <v>106</v>
      </c>
      <c r="B90" s="11"/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x14ac:dyDescent="0.2">
      <c r="A91" s="27" t="s">
        <v>107</v>
      </c>
      <c r="B91" s="11" t="s">
        <v>108</v>
      </c>
      <c r="C91" s="18"/>
      <c r="D91" s="19"/>
      <c r="E91" s="19"/>
      <c r="F91" s="19"/>
      <c r="G91" s="19"/>
      <c r="H91" s="19"/>
      <c r="I91" s="19">
        <v>200000</v>
      </c>
      <c r="J91" s="19"/>
      <c r="K91" s="19"/>
      <c r="L91" s="19"/>
      <c r="M91" s="19"/>
    </row>
    <row r="92" spans="1:13" x14ac:dyDescent="0.2">
      <c r="A92" s="27" t="s">
        <v>111</v>
      </c>
      <c r="B92" s="11" t="s">
        <v>146</v>
      </c>
      <c r="C92" s="18"/>
      <c r="D92" s="19">
        <v>296000</v>
      </c>
      <c r="E92" s="19">
        <v>427671</v>
      </c>
      <c r="F92" s="19">
        <v>80000</v>
      </c>
      <c r="G92" s="19"/>
      <c r="H92" s="19"/>
      <c r="I92" s="19"/>
      <c r="J92" s="19"/>
      <c r="K92" s="19"/>
      <c r="L92" s="19"/>
      <c r="M92" s="19"/>
    </row>
    <row r="93" spans="1:13" x14ac:dyDescent="0.2">
      <c r="A93" s="27" t="s">
        <v>42</v>
      </c>
      <c r="B93" s="11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3.5" thickBot="1" x14ac:dyDescent="0.25">
      <c r="A94" s="27" t="s">
        <v>109</v>
      </c>
      <c r="B94" s="11" t="s">
        <v>129</v>
      </c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3.5" thickBot="1" x14ac:dyDescent="0.25">
      <c r="A95" s="25" t="s">
        <v>0</v>
      </c>
      <c r="B95" s="5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x14ac:dyDescent="0.2">
      <c r="A96" s="46" t="s">
        <v>134</v>
      </c>
      <c r="B96" s="47" t="s">
        <v>143</v>
      </c>
      <c r="C96" s="16">
        <v>22059</v>
      </c>
      <c r="D96" s="17"/>
      <c r="E96" s="17">
        <v>40000</v>
      </c>
      <c r="F96" s="17"/>
      <c r="G96" s="17"/>
      <c r="H96" s="17"/>
      <c r="I96" s="17"/>
      <c r="J96" s="17"/>
      <c r="K96" s="17"/>
      <c r="L96" s="17"/>
      <c r="M96" s="17"/>
    </row>
    <row r="97" spans="1:13" x14ac:dyDescent="0.2">
      <c r="A97" s="27" t="s">
        <v>110</v>
      </c>
      <c r="B97" s="48" t="s">
        <v>144</v>
      </c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3.5" thickBot="1" x14ac:dyDescent="0.25">
      <c r="A98" s="27" t="s">
        <v>103</v>
      </c>
      <c r="B98" s="11"/>
      <c r="C98" s="18">
        <v>2006668</v>
      </c>
      <c r="D98" s="19"/>
      <c r="E98" s="19"/>
      <c r="F98" s="19">
        <v>1800000</v>
      </c>
      <c r="G98" s="19"/>
      <c r="H98" s="19"/>
      <c r="I98" s="19"/>
      <c r="J98" s="19"/>
      <c r="K98" s="19"/>
      <c r="L98" s="19"/>
      <c r="M98" s="19"/>
    </row>
    <row r="99" spans="1:13" ht="13.5" thickBot="1" x14ac:dyDescent="0.25">
      <c r="A99" s="25" t="s">
        <v>76</v>
      </c>
      <c r="B99" s="5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x14ac:dyDescent="0.2">
      <c r="A100" s="27" t="s">
        <v>77</v>
      </c>
      <c r="B100" s="11" t="s">
        <v>78</v>
      </c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x14ac:dyDescent="0.2">
      <c r="A101" s="27" t="s">
        <v>79</v>
      </c>
      <c r="B101" s="11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x14ac:dyDescent="0.2">
      <c r="A102" s="27"/>
      <c r="B102" s="11"/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6.5" customHeight="1" thickBot="1" x14ac:dyDescent="0.3">
      <c r="A103" s="35" t="s">
        <v>27</v>
      </c>
      <c r="B103" s="7"/>
      <c r="C103" s="15">
        <v>2011</v>
      </c>
      <c r="D103" s="15">
        <v>2013</v>
      </c>
      <c r="E103" s="15">
        <v>2014</v>
      </c>
      <c r="F103" s="15">
        <v>2015</v>
      </c>
      <c r="G103" s="15">
        <v>2016</v>
      </c>
      <c r="H103" s="15">
        <v>2017</v>
      </c>
      <c r="I103" s="15">
        <v>2018</v>
      </c>
      <c r="J103" s="15">
        <v>2019</v>
      </c>
      <c r="K103" s="15">
        <v>2020</v>
      </c>
      <c r="L103" s="15">
        <v>2021</v>
      </c>
      <c r="M103" s="15">
        <v>2022</v>
      </c>
    </row>
    <row r="104" spans="1:13" ht="13.5" thickBot="1" x14ac:dyDescent="0.25">
      <c r="A104" s="25" t="s">
        <v>2</v>
      </c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x14ac:dyDescent="0.2">
      <c r="A105" s="29" t="s">
        <v>8</v>
      </c>
      <c r="B105" s="11" t="s">
        <v>80</v>
      </c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x14ac:dyDescent="0.2">
      <c r="A106" s="29" t="s">
        <v>9</v>
      </c>
      <c r="B106" s="11" t="s">
        <v>94</v>
      </c>
      <c r="C106" s="18"/>
      <c r="D106" s="19"/>
      <c r="E106" s="19"/>
      <c r="F106" s="19"/>
      <c r="G106" s="19">
        <v>50000</v>
      </c>
      <c r="H106" s="19"/>
      <c r="I106" s="19"/>
      <c r="J106" s="19"/>
      <c r="K106" s="19"/>
      <c r="L106" s="19"/>
      <c r="M106" s="19"/>
    </row>
    <row r="107" spans="1:13" x14ac:dyDescent="0.2">
      <c r="A107" s="29" t="s">
        <v>10</v>
      </c>
      <c r="B107" s="11" t="s">
        <v>81</v>
      </c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3.5" thickBot="1" x14ac:dyDescent="0.25">
      <c r="A108" s="29" t="s">
        <v>28</v>
      </c>
      <c r="B108" s="11"/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3.5" thickBot="1" x14ac:dyDescent="0.25">
      <c r="A109" s="25" t="s">
        <v>0</v>
      </c>
      <c r="B109" s="5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x14ac:dyDescent="0.2">
      <c r="A110" s="29" t="s">
        <v>17</v>
      </c>
      <c r="B110" s="11"/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x14ac:dyDescent="0.2">
      <c r="A111" s="29" t="s">
        <v>18</v>
      </c>
      <c r="B111" s="11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x14ac:dyDescent="0.2">
      <c r="A112" s="29" t="s">
        <v>82</v>
      </c>
      <c r="B112" s="11" t="s">
        <v>83</v>
      </c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x14ac:dyDescent="0.2">
      <c r="A113" s="29" t="s">
        <v>84</v>
      </c>
      <c r="B113" s="11" t="s">
        <v>85</v>
      </c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3.5" thickBot="1" x14ac:dyDescent="0.25">
      <c r="A114" s="31" t="s">
        <v>114</v>
      </c>
      <c r="B114" s="12" t="s">
        <v>115</v>
      </c>
      <c r="C114" s="20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3.5" thickBot="1" x14ac:dyDescent="0.25">
      <c r="A115" s="25" t="s">
        <v>1</v>
      </c>
      <c r="B115" s="5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x14ac:dyDescent="0.2">
      <c r="A116" s="26" t="s">
        <v>120</v>
      </c>
      <c r="B116" s="14"/>
      <c r="C116" s="16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x14ac:dyDescent="0.2">
      <c r="A117" s="26" t="s">
        <v>61</v>
      </c>
      <c r="B117" s="14"/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x14ac:dyDescent="0.2">
      <c r="A118" s="29" t="s">
        <v>86</v>
      </c>
      <c r="B118" s="11" t="s">
        <v>87</v>
      </c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6.5" customHeight="1" thickBot="1" x14ac:dyDescent="0.3">
      <c r="A119" s="35" t="s">
        <v>29</v>
      </c>
      <c r="B119" s="7"/>
      <c r="C119" s="15">
        <v>2011</v>
      </c>
      <c r="D119" s="15">
        <v>2013</v>
      </c>
      <c r="E119" s="15">
        <v>2014</v>
      </c>
      <c r="F119" s="15">
        <v>2015</v>
      </c>
      <c r="G119" s="15">
        <v>2016</v>
      </c>
      <c r="H119" s="15">
        <v>2017</v>
      </c>
      <c r="I119" s="15">
        <v>2018</v>
      </c>
      <c r="J119" s="15">
        <v>2019</v>
      </c>
      <c r="K119" s="15">
        <v>2020</v>
      </c>
      <c r="L119" s="15">
        <v>2021</v>
      </c>
      <c r="M119" s="15">
        <v>2022</v>
      </c>
    </row>
    <row r="120" spans="1:13" ht="13.5" thickBot="1" x14ac:dyDescent="0.25">
      <c r="A120" s="25" t="s">
        <v>2</v>
      </c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x14ac:dyDescent="0.2">
      <c r="A121" s="29" t="s">
        <v>8</v>
      </c>
      <c r="B121" s="11" t="s">
        <v>32</v>
      </c>
      <c r="C121" s="18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x14ac:dyDescent="0.2">
      <c r="A122" s="29" t="s">
        <v>9</v>
      </c>
      <c r="B122" s="11"/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x14ac:dyDescent="0.2">
      <c r="A123" s="29" t="s">
        <v>10</v>
      </c>
      <c r="B123" s="11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3.5" thickBot="1" x14ac:dyDescent="0.25">
      <c r="A124" s="29" t="s">
        <v>28</v>
      </c>
      <c r="B124" s="43" t="s">
        <v>140</v>
      </c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3.5" thickBot="1" x14ac:dyDescent="0.25">
      <c r="A125" s="25" t="s">
        <v>0</v>
      </c>
      <c r="B125" s="5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1:13" x14ac:dyDescent="0.2">
      <c r="A126" s="29" t="s">
        <v>19</v>
      </c>
      <c r="B126" s="38" t="s">
        <v>88</v>
      </c>
      <c r="C126" s="18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x14ac:dyDescent="0.2">
      <c r="A127" s="29" t="s">
        <v>89</v>
      </c>
      <c r="B127" s="11" t="s">
        <v>87</v>
      </c>
      <c r="C127" s="18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x14ac:dyDescent="0.2">
      <c r="A128" s="29" t="s">
        <v>17</v>
      </c>
      <c r="B128" s="11" t="s">
        <v>125</v>
      </c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x14ac:dyDescent="0.2">
      <c r="A129" s="29" t="s">
        <v>18</v>
      </c>
      <c r="B129" s="11" t="s">
        <v>90</v>
      </c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3.5" thickBot="1" x14ac:dyDescent="0.25">
      <c r="A130" s="31" t="s">
        <v>91</v>
      </c>
      <c r="B130" s="12"/>
      <c r="C130" s="20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ht="13.5" thickBot="1" x14ac:dyDescent="0.25">
      <c r="A131" s="25" t="s">
        <v>1</v>
      </c>
      <c r="B131" s="5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3" x14ac:dyDescent="0.2">
      <c r="A132" s="34" t="s">
        <v>61</v>
      </c>
      <c r="B132" s="14"/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x14ac:dyDescent="0.2">
      <c r="A133" s="29" t="s">
        <v>86</v>
      </c>
      <c r="B133" s="11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7" spans="1:13" ht="15.75" thickBot="1" x14ac:dyDescent="0.3">
      <c r="A137" s="39" t="s">
        <v>58</v>
      </c>
      <c r="B137" s="40"/>
      <c r="C137" s="41">
        <f>SUM(C5:C51,C76:C102,C105:C118,C121:C136,C54:C74)</f>
        <v>24177874.969999995</v>
      </c>
      <c r="D137" s="41">
        <f t="shared" ref="D137:M137" si="0">SUM(D5:D51,D78:D102,D105:D118,D121:D136,D54:D74)</f>
        <v>1740309.72</v>
      </c>
      <c r="E137" s="41">
        <f t="shared" si="0"/>
        <v>2603855</v>
      </c>
      <c r="F137" s="41">
        <f t="shared" si="0"/>
        <v>4190000</v>
      </c>
      <c r="G137" s="41">
        <f t="shared" si="0"/>
        <v>1051250</v>
      </c>
      <c r="H137" s="41">
        <f t="shared" si="0"/>
        <v>601250</v>
      </c>
      <c r="I137" s="41">
        <f t="shared" si="0"/>
        <v>666250</v>
      </c>
      <c r="J137" s="41">
        <f t="shared" si="0"/>
        <v>335000</v>
      </c>
      <c r="K137" s="41">
        <f t="shared" si="0"/>
        <v>500000</v>
      </c>
      <c r="L137" s="41">
        <f t="shared" si="0"/>
        <v>280000</v>
      </c>
      <c r="M137" s="41">
        <f t="shared" si="0"/>
        <v>415000</v>
      </c>
    </row>
    <row r="138" spans="1:13" ht="13.5" thickTop="1" x14ac:dyDescent="0.2"/>
  </sheetData>
  <customSheetViews>
    <customSheetView guid="{0680AA6E-DF99-4073-AC93-B2BA7F8FDB25}" showGridLines="0" fitToPage="1" hiddenColumns="1" topLeftCell="A55">
      <selection activeCell="F10" sqref="F10"/>
      <rowBreaks count="2" manualBreakCount="2">
        <brk id="50" max="16383" man="1"/>
        <brk id="101" max="16383" man="1"/>
      </rowBreaks>
      <pageMargins left="0.25" right="0.25" top="0.75" bottom="0.75" header="0.3" footer="0.3"/>
      <printOptions horizontalCentered="1"/>
      <pageSetup paperSize="9" scale="65" fitToHeight="0" orientation="landscape" r:id="rId1"/>
      <headerFooter alignWithMargins="0"/>
    </customSheetView>
    <customSheetView guid="{05B6F94F-E104-4A14-BC40-8112894B3EE4}" showPageBreaks="1" showGridLines="0" fitToPage="1" hiddenColumns="1">
      <selection activeCell="B125" sqref="B125"/>
      <rowBreaks count="2" manualBreakCount="2">
        <brk id="50" max="16383" man="1"/>
        <brk id="101" max="16383" man="1"/>
      </rowBreaks>
      <pageMargins left="0.25" right="0.25" top="0.75" bottom="0.75" header="0.3" footer="0.3"/>
      <printOptions horizontalCentered="1"/>
      <pageSetup paperSize="9" scale="65" fitToHeight="0" orientation="landscape" r:id="rId2"/>
      <headerFooter alignWithMargins="0"/>
    </customSheetView>
  </customSheetViews>
  <mergeCells count="1">
    <mergeCell ref="A2:C2"/>
  </mergeCells>
  <phoneticPr fontId="0" type="noConversion"/>
  <printOptions horizontalCentered="1"/>
  <pageMargins left="0.25" right="0.25" top="0.75" bottom="0.75" header="0.3" footer="0.3"/>
  <pageSetup paperSize="9" scale="65" fitToHeight="0" orientation="landscape" r:id="rId3"/>
  <headerFooter alignWithMargins="0"/>
  <rowBreaks count="2" manualBreakCount="2">
    <brk id="50" max="16383" man="1"/>
    <brk id="101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Plan for investeringer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Stage</dc:creator>
  <cp:lastModifiedBy>Louise Bach Sørensen</cp:lastModifiedBy>
  <cp:lastPrinted>2015-09-23T11:52:10Z</cp:lastPrinted>
  <dcterms:created xsi:type="dcterms:W3CDTF">2001-08-15T17:44:59Z</dcterms:created>
  <dcterms:modified xsi:type="dcterms:W3CDTF">2019-09-10T06:56:35Z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TC060904331030</vt:lpwstr>
  </property>
</Properties>
</file>